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<sst xmlns="http://schemas.openxmlformats.org/spreadsheetml/2006/main" count="256" uniqueCount="104">
  <si>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</si>
  <si>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</si>
  <si>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</si>
  <si>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</si>
  <si>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</si>
  <si>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</si>
  <si>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</si>
  <si>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</si>
  <si>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</si>
  <si>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</si>
  <si>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</si>
  <si>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</si>
  <si>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</si>
  <si>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</si>
  <si>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</si>
  <si>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</si>
  <si>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</si>
  <si>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</si>
  <si>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</si>
  <si>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</si>
  <si>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</si>
  <si>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</si>
  <si>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</si>
  <si>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</si>
  <si>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</si>
  <si>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</si>
  <si>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</si>
  <si>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</si>
  <si>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</si>
  <si>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</si>
  <si>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</si>
  <si>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</si>
  <si>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</si>
  <si>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</si>
  <si>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</si>
  <si>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</si>
  <si>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</si>
  <si>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</si>
  <si>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</si>
  <si>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</si>
  <si>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</si>
  <si>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</si>
  <si>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</si>
  <si>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</si>
  <si>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</si>
  <si>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</si>
  <si>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</si>
  <si>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</si>
  <si>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</si>
  <si>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</si>
  <si>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</si>
  <si>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</si>
  <si>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</si>
  <si>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</si>
  <si>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</si>
  <si>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</si>
  <si>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</si>
  <si>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</si>
  <si>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</si>
  <si>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</si>
  <si>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</si>
  <si>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</si>
  <si>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</si>
  <si>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</si>
  <si>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</si>
  <si>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</si>
  <si>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</si>
  <si>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</si>
  <si>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</si>
  <si>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</si>
  <si>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</si>
  <si>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</si>
  <si>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</si>
  <si>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</si>
  <si>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</si>
  <si>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</si>
  <si>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</si>
  <si>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</si>
  <si>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</si>
  <si>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</si>
  <si>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</si>
  <si>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</si>
  <si>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</si>
  <si>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</si>
  <si>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</si>
  <si>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</si>
  <si>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</si>
  <si>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</si>
  <si>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</si>
  <si>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</si>
  <si>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</si>
  <si>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</si>
  <si>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</si>
  <si>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</si>
  <si>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01.06.2018р. :</t>
  </si>
  <si>
    <t>факт  на 01.06.18</t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</si>
  <si>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</si>
  <si>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</si>
  <si>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</si>
  <si>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план на січень-червень 2018р.</t>
  </si>
  <si>
    <t>станом на 14.06.2018</t>
  </si>
  <si>
    <r>
      <t xml:space="preserve">станом на 14.06.2018р.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</si>
  <si>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14.06.2018р.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</si>
  <si>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14.06.2018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</si>
</sst>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.5"/>
      <color indexed="8"/>
      <name val="Times New Roman"/>
      <family val="1"/>
    </font>
    <font>
      <sz val="4.65"/>
      <color indexed="8"/>
      <name val="Times New Roman"/>
      <family val="1"/>
    </font>
    <font>
      <sz val="5.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90" fillId="0" borderId="0" xfId="0" applyNumberFormat="1" applyFont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9912904"/>
        <c:axId val="2345225"/>
      </c:lineChart>
      <c:catAx>
        <c:axId val="599129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5225"/>
        <c:crosses val="autoZero"/>
        <c:auto val="0"/>
        <c:lblOffset val="100"/>
        <c:tickLblSkip val="1"/>
        <c:noMultiLvlLbl val="0"/>
      </c:catAx>
      <c:valAx>
        <c:axId val="234522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91290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1107026"/>
        <c:axId val="55745507"/>
      </c:lineChart>
      <c:catAx>
        <c:axId val="211070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45507"/>
        <c:crosses val="autoZero"/>
        <c:auto val="0"/>
        <c:lblOffset val="100"/>
        <c:tickLblSkip val="1"/>
        <c:noMultiLvlLbl val="0"/>
      </c:catAx>
      <c:valAx>
        <c:axId val="557455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10702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1947516"/>
        <c:axId val="19092189"/>
      </c:lineChart>
      <c:catAx>
        <c:axId val="319475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92189"/>
        <c:crosses val="autoZero"/>
        <c:auto val="0"/>
        <c:lblOffset val="100"/>
        <c:tickLblSkip val="1"/>
        <c:noMultiLvlLbl val="0"/>
      </c:catAx>
      <c:valAx>
        <c:axId val="1909218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94751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7611974"/>
        <c:axId val="2963447"/>
      </c:lineChart>
      <c:catAx>
        <c:axId val="376119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3447"/>
        <c:crosses val="autoZero"/>
        <c:auto val="0"/>
        <c:lblOffset val="100"/>
        <c:tickLblSkip val="1"/>
        <c:noMultiLvlLbl val="0"/>
      </c:catAx>
      <c:valAx>
        <c:axId val="296344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61197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6671024"/>
        <c:axId val="38712625"/>
      </c:lineChart>
      <c:catAx>
        <c:axId val="266710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12625"/>
        <c:crosses val="autoZero"/>
        <c:auto val="0"/>
        <c:lblOffset val="100"/>
        <c:tickLblSkip val="1"/>
        <c:noMultiLvlLbl val="0"/>
      </c:catAx>
      <c:valAx>
        <c:axId val="3871262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67102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2869306"/>
        <c:axId val="48714891"/>
      </c:lineChart>
      <c:catAx>
        <c:axId val="128693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14891"/>
        <c:crosses val="autoZero"/>
        <c:auto val="0"/>
        <c:lblOffset val="100"/>
        <c:tickLblSkip val="1"/>
        <c:noMultiLvlLbl val="0"/>
      </c:catAx>
      <c:valAx>
        <c:axId val="4871489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86930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14.06.2018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5780836"/>
        <c:axId val="53592069"/>
      </c:bar3DChart>
      <c:catAx>
        <c:axId val="357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592069"/>
        <c:crosses val="autoZero"/>
        <c:auto val="1"/>
        <c:lblOffset val="100"/>
        <c:tickLblSkip val="1"/>
        <c:noMultiLvlLbl val="0"/>
      </c:catAx>
      <c:valAx>
        <c:axId val="53592069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80836"/>
        <c:crossesAt val="1"/>
        <c:crossBetween val="between"/>
        <c:dispUnits/>
        <c:majorUnit val="30000"/>
        <c:min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2566574"/>
        <c:axId val="45990303"/>
      </c:bar3D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990303"/>
        <c:crosses val="autoZero"/>
        <c:auto val="1"/>
        <c:lblOffset val="100"/>
        <c:tickLblSkip val="1"/>
        <c:noMultiLvlLbl val="0"/>
      </c:catAx>
      <c:valAx>
        <c:axId val="45990303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66574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червень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14.06.2018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128 556,4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714 390,8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- 87 547,0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січень-червень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789 131,5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- 74 740,7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66</v>
      </c>
      <c r="S1" s="145"/>
      <c r="T1" s="145"/>
      <c r="U1" s="145"/>
      <c r="V1" s="145"/>
      <c r="W1" s="146"/>
    </row>
    <row r="2" spans="1:23" ht="15" thickBot="1">
      <c r="A2" s="147" t="s">
        <v>70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71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55">
        <v>0</v>
      </c>
      <c r="V4" s="156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8">
        <v>1</v>
      </c>
      <c r="V5" s="119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9">
        <v>0</v>
      </c>
      <c r="V7" s="140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8">
        <v>0</v>
      </c>
      <c r="V8" s="119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8">
        <v>0</v>
      </c>
      <c r="V10" s="119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8">
        <v>0</v>
      </c>
      <c r="V12" s="119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8">
        <v>0</v>
      </c>
      <c r="V14" s="119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8">
        <v>0</v>
      </c>
      <c r="V16" s="119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8">
        <v>0</v>
      </c>
      <c r="V21" s="119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8">
        <v>0</v>
      </c>
      <c r="V22" s="119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3">
        <v>0</v>
      </c>
      <c r="V23" s="134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5">
        <f>SUM(U4:U23)</f>
        <v>1</v>
      </c>
      <c r="V24" s="136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43132</v>
      </c>
      <c r="S29" s="138">
        <f>14560.55/1000</f>
        <v>14.56055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43132</v>
      </c>
      <c r="S39" s="127">
        <f>4362046.31/1000</f>
        <v>4362.04631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73</v>
      </c>
      <c r="S1" s="145"/>
      <c r="T1" s="145"/>
      <c r="U1" s="145"/>
      <c r="V1" s="145"/>
      <c r="W1" s="146"/>
    </row>
    <row r="2" spans="1:23" ht="15" thickBot="1">
      <c r="A2" s="147" t="s">
        <v>77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8">
        <v>0</v>
      </c>
      <c r="V8" s="119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8">
        <v>0</v>
      </c>
      <c r="V9" s="119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8">
        <v>1</v>
      </c>
      <c r="V10" s="119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8">
        <v>0</v>
      </c>
      <c r="V12" s="119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8">
        <v>0</v>
      </c>
      <c r="V15" s="119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8">
        <v>0</v>
      </c>
      <c r="V18" s="119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8">
        <v>0</v>
      </c>
      <c r="V19" s="119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8">
        <v>0</v>
      </c>
      <c r="V21" s="119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3">
        <v>0</v>
      </c>
      <c r="V23" s="134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5">
        <f>SUM(U4:U23)</f>
        <v>1</v>
      </c>
      <c r="V24" s="136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43160</v>
      </c>
      <c r="S29" s="138">
        <v>144.8304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43160</v>
      </c>
      <c r="S39" s="127">
        <v>4586.3857499999995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81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8">
        <v>1</v>
      </c>
      <c r="V8" s="119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8">
        <v>0</v>
      </c>
      <c r="V12" s="119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8">
        <v>0</v>
      </c>
      <c r="V13" s="119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8">
        <v>0</v>
      </c>
      <c r="V14" s="119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8">
        <v>0</v>
      </c>
      <c r="V18" s="119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8">
        <v>0</v>
      </c>
      <c r="V19" s="119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8">
        <v>0</v>
      </c>
      <c r="V20" s="119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8">
        <v>0</v>
      </c>
      <c r="V21" s="119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8">
        <v>0</v>
      </c>
      <c r="V23" s="119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3"/>
      <c r="V24" s="134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35">
        <f>SUM(U4:U24)</f>
        <v>1</v>
      </c>
      <c r="V25" s="136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43191</v>
      </c>
      <c r="S30" s="138">
        <v>36.88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43191</v>
      </c>
      <c r="S40" s="127">
        <v>6267.390409999999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85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55">
        <v>0</v>
      </c>
      <c r="V4" s="156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18">
        <v>0</v>
      </c>
      <c r="V5" s="119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9">
        <v>0</v>
      </c>
      <c r="V6" s="140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9">
        <v>0</v>
      </c>
      <c r="V7" s="140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18">
        <v>0</v>
      </c>
      <c r="V8" s="119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18">
        <v>0</v>
      </c>
      <c r="V10" s="119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18">
        <v>0</v>
      </c>
      <c r="V13" s="119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18">
        <v>1</v>
      </c>
      <c r="V17" s="119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18">
        <v>0</v>
      </c>
      <c r="V18" s="119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18">
        <v>0</v>
      </c>
      <c r="V19" s="119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18">
        <v>0</v>
      </c>
      <c r="V21" s="119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33">
        <v>0</v>
      </c>
      <c r="V22" s="134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35">
        <f>SUM(U4:U22)</f>
        <v>1</v>
      </c>
      <c r="V23" s="136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3" t="s">
        <v>33</v>
      </c>
      <c r="S26" s="123"/>
      <c r="T26" s="123"/>
      <c r="U26" s="123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7" t="s">
        <v>29</v>
      </c>
      <c r="S27" s="137"/>
      <c r="T27" s="137"/>
      <c r="U27" s="13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5">
        <v>43221</v>
      </c>
      <c r="S28" s="138">
        <f>164449.89/1000</f>
        <v>164.44989</v>
      </c>
      <c r="T28" s="138"/>
      <c r="U28" s="138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6"/>
      <c r="S29" s="138"/>
      <c r="T29" s="138"/>
      <c r="U29" s="138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0" t="s">
        <v>45</v>
      </c>
      <c r="T31" s="121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2" t="s">
        <v>40</v>
      </c>
      <c r="T32" s="122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3" t="s">
        <v>30</v>
      </c>
      <c r="S36" s="123"/>
      <c r="T36" s="123"/>
      <c r="U36" s="123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4" t="s">
        <v>31</v>
      </c>
      <c r="S37" s="124"/>
      <c r="T37" s="124"/>
      <c r="U37" s="124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>
        <v>43221</v>
      </c>
      <c r="S38" s="127">
        <f>6073942.31/1000</f>
        <v>6073.942309999999</v>
      </c>
      <c r="T38" s="128"/>
      <c r="U38" s="129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6"/>
      <c r="S39" s="130"/>
      <c r="T39" s="131"/>
      <c r="U39" s="132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90</v>
      </c>
      <c r="S1" s="145"/>
      <c r="T1" s="145"/>
      <c r="U1" s="145"/>
      <c r="V1" s="145"/>
      <c r="W1" s="146"/>
    </row>
    <row r="2" spans="1:23" ht="15" thickBot="1">
      <c r="A2" s="147" t="s">
        <v>92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55">
        <v>0</v>
      </c>
      <c r="V4" s="156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18">
        <v>0</v>
      </c>
      <c r="V5" s="119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7">
        <v>0</v>
      </c>
      <c r="V8" s="158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18">
        <v>0</v>
      </c>
      <c r="V14" s="119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18">
        <v>0</v>
      </c>
      <c r="V17" s="119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18">
        <v>0</v>
      </c>
      <c r="V21" s="119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18">
        <v>0</v>
      </c>
      <c r="V22" s="119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18">
        <v>0</v>
      </c>
      <c r="V23" s="119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33">
        <v>0</v>
      </c>
      <c r="V24" s="134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35">
        <f>SUM(U4:U24)</f>
        <v>1</v>
      </c>
      <c r="V25" s="136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43252</v>
      </c>
      <c r="S30" s="138">
        <f>143460/1000</f>
        <v>143.46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43252</v>
      </c>
      <c r="S40" s="127">
        <v>2090.605379999998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98</v>
      </c>
      <c r="S1" s="145"/>
      <c r="T1" s="145"/>
      <c r="U1" s="145"/>
      <c r="V1" s="145"/>
      <c r="W1" s="146"/>
    </row>
    <row r="2" spans="1:23" ht="15" thickBot="1">
      <c r="A2" s="147" t="s">
        <v>100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101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12.000000000000227</v>
      </c>
      <c r="N4" s="65">
        <v>3929.8</v>
      </c>
      <c r="O4" s="65">
        <v>4000</v>
      </c>
      <c r="P4" s="3">
        <f aca="true" t="shared" si="2" ref="P4:P23">N4/O4</f>
        <v>0.98245</v>
      </c>
      <c r="Q4" s="2">
        <f>AVERAGE(N4:N23)</f>
        <v>4556.6</v>
      </c>
      <c r="R4" s="94">
        <v>0</v>
      </c>
      <c r="S4" s="95">
        <v>0</v>
      </c>
      <c r="T4" s="96">
        <v>3</v>
      </c>
      <c r="U4" s="155">
        <v>0</v>
      </c>
      <c r="V4" s="156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15.200000000000045</v>
      </c>
      <c r="N5" s="65">
        <v>3302.3</v>
      </c>
      <c r="O5" s="65">
        <v>3500</v>
      </c>
      <c r="P5" s="3">
        <f t="shared" si="2"/>
        <v>0.9435142857142857</v>
      </c>
      <c r="Q5" s="2">
        <v>4556.6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4556.6</v>
      </c>
      <c r="R6" s="69">
        <v>0</v>
      </c>
      <c r="S6" s="65">
        <v>0</v>
      </c>
      <c r="T6" s="70">
        <v>0</v>
      </c>
      <c r="U6" s="118">
        <v>0</v>
      </c>
      <c r="V6" s="119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351.12</v>
      </c>
      <c r="I7" s="78">
        <v>8.1</v>
      </c>
      <c r="J7" s="78">
        <v>34.2</v>
      </c>
      <c r="K7" s="78">
        <v>0</v>
      </c>
      <c r="L7" s="78">
        <v>0</v>
      </c>
      <c r="M7" s="65">
        <f t="shared" si="1"/>
        <v>76.88000000000018</v>
      </c>
      <c r="N7" s="65">
        <v>6296.3</v>
      </c>
      <c r="O7" s="65">
        <v>8000</v>
      </c>
      <c r="P7" s="3">
        <f t="shared" si="2"/>
        <v>0.7870375000000001</v>
      </c>
      <c r="Q7" s="2">
        <v>4556.6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f>177.6-15.2</f>
        <v>162.4</v>
      </c>
      <c r="J8" s="78">
        <v>29.7</v>
      </c>
      <c r="K8" s="78">
        <v>0</v>
      </c>
      <c r="L8" s="78">
        <v>0</v>
      </c>
      <c r="M8" s="65">
        <f t="shared" si="1"/>
        <v>70.80000000000076</v>
      </c>
      <c r="N8" s="65">
        <v>13986</v>
      </c>
      <c r="O8" s="65">
        <v>11000</v>
      </c>
      <c r="P8" s="3">
        <f t="shared" si="2"/>
        <v>1.2714545454545454</v>
      </c>
      <c r="Q8" s="2">
        <v>4556.6</v>
      </c>
      <c r="R8" s="112">
        <v>0</v>
      </c>
      <c r="S8" s="113">
        <v>0</v>
      </c>
      <c r="T8" s="104">
        <v>0</v>
      </c>
      <c r="U8" s="157">
        <v>0</v>
      </c>
      <c r="V8" s="158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86.1</v>
      </c>
      <c r="J9" s="78">
        <v>62.8</v>
      </c>
      <c r="K9" s="78">
        <v>0</v>
      </c>
      <c r="L9" s="78">
        <v>0</v>
      </c>
      <c r="M9" s="65">
        <f t="shared" si="1"/>
        <v>-29.699999999999832</v>
      </c>
      <c r="N9" s="65">
        <v>2837.4</v>
      </c>
      <c r="O9" s="65">
        <v>3500</v>
      </c>
      <c r="P9" s="3">
        <f t="shared" si="2"/>
        <v>0.8106857142857143</v>
      </c>
      <c r="Q9" s="2">
        <v>4556.6</v>
      </c>
      <c r="R9" s="115">
        <v>0</v>
      </c>
      <c r="S9" s="72">
        <v>0</v>
      </c>
      <c r="T9" s="65">
        <v>153.5</v>
      </c>
      <c r="U9" s="159">
        <v>0</v>
      </c>
      <c r="V9" s="159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f>42.2+4.8</f>
        <v>47</v>
      </c>
      <c r="G10" s="78">
        <v>276.9</v>
      </c>
      <c r="H10" s="65">
        <v>521.1</v>
      </c>
      <c r="I10" s="78">
        <v>85.4</v>
      </c>
      <c r="J10" s="78">
        <v>12.5</v>
      </c>
      <c r="K10" s="78">
        <v>0</v>
      </c>
      <c r="L10" s="78">
        <v>0</v>
      </c>
      <c r="M10" s="65">
        <f t="shared" si="1"/>
        <v>4.80000000000004</v>
      </c>
      <c r="N10" s="65">
        <v>1864.4</v>
      </c>
      <c r="O10" s="72">
        <v>3600</v>
      </c>
      <c r="P10" s="3">
        <f t="shared" si="2"/>
        <v>0.517888888888889</v>
      </c>
      <c r="Q10" s="2">
        <v>4556.6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10.700000000000237</v>
      </c>
      <c r="N11" s="65">
        <v>1964.4</v>
      </c>
      <c r="O11" s="65">
        <v>3800</v>
      </c>
      <c r="P11" s="3">
        <f t="shared" si="2"/>
        <v>0.5169473684210527</v>
      </c>
      <c r="Q11" s="2">
        <v>4556.6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10.4</v>
      </c>
      <c r="K12" s="78">
        <v>0</v>
      </c>
      <c r="L12" s="78">
        <v>0</v>
      </c>
      <c r="M12" s="65">
        <f t="shared" si="1"/>
        <v>83.40000000000018</v>
      </c>
      <c r="N12" s="65">
        <v>1986.4</v>
      </c>
      <c r="O12" s="65">
        <v>5800</v>
      </c>
      <c r="P12" s="3">
        <f t="shared" si="2"/>
        <v>0.34248275862068966</v>
      </c>
      <c r="Q12" s="2">
        <v>4556.6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43265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7500</v>
      </c>
      <c r="P13" s="3">
        <f t="shared" si="2"/>
        <v>0</v>
      </c>
      <c r="Q13" s="2">
        <v>4556.6</v>
      </c>
      <c r="R13" s="69"/>
      <c r="S13" s="65"/>
      <c r="T13" s="70"/>
      <c r="U13" s="118"/>
      <c r="V13" s="119"/>
      <c r="W13" s="68">
        <f t="shared" si="3"/>
        <v>0</v>
      </c>
    </row>
    <row r="14" spans="1:23" ht="12.75">
      <c r="A14" s="10">
        <v>43266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12000</v>
      </c>
      <c r="P14" s="3">
        <f t="shared" si="2"/>
        <v>0</v>
      </c>
      <c r="Q14" s="2">
        <v>4556.6</v>
      </c>
      <c r="R14" s="69"/>
      <c r="S14" s="65"/>
      <c r="T14" s="74"/>
      <c r="U14" s="118"/>
      <c r="V14" s="119"/>
      <c r="W14" s="68">
        <f t="shared" si="3"/>
        <v>0</v>
      </c>
    </row>
    <row r="15" spans="1:23" ht="12.75">
      <c r="A15" s="10">
        <v>43269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4556.6</v>
      </c>
      <c r="R15" s="69"/>
      <c r="S15" s="65"/>
      <c r="T15" s="74"/>
      <c r="U15" s="118"/>
      <c r="V15" s="119"/>
      <c r="W15" s="68">
        <f t="shared" si="3"/>
        <v>0</v>
      </c>
    </row>
    <row r="16" spans="1:23" ht="12.75">
      <c r="A16" s="10">
        <v>43270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4556.6</v>
      </c>
      <c r="R16" s="69"/>
      <c r="S16" s="65"/>
      <c r="T16" s="74"/>
      <c r="U16" s="118"/>
      <c r="V16" s="119"/>
      <c r="W16" s="68">
        <f t="shared" si="3"/>
        <v>0</v>
      </c>
    </row>
    <row r="17" spans="1:23" ht="12.75">
      <c r="A17" s="10">
        <v>43271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9500</v>
      </c>
      <c r="P17" s="3">
        <f t="shared" si="2"/>
        <v>0</v>
      </c>
      <c r="Q17" s="2">
        <v>4556.6</v>
      </c>
      <c r="R17" s="69"/>
      <c r="S17" s="65"/>
      <c r="T17" s="74"/>
      <c r="U17" s="118"/>
      <c r="V17" s="119"/>
      <c r="W17" s="68">
        <f t="shared" si="3"/>
        <v>0</v>
      </c>
    </row>
    <row r="18" spans="1:23" ht="12.75">
      <c r="A18" s="10">
        <v>43272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7500</v>
      </c>
      <c r="P18" s="3">
        <f>N18/O18</f>
        <v>0</v>
      </c>
      <c r="Q18" s="2">
        <v>4556.6</v>
      </c>
      <c r="R18" s="69"/>
      <c r="S18" s="65"/>
      <c r="T18" s="70"/>
      <c r="U18" s="118"/>
      <c r="V18" s="119"/>
      <c r="W18" s="68">
        <f t="shared" si="3"/>
        <v>0</v>
      </c>
    </row>
    <row r="19" spans="1:23" ht="12.75">
      <c r="A19" s="10">
        <v>43273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9600</v>
      </c>
      <c r="P19" s="3">
        <f t="shared" si="2"/>
        <v>0</v>
      </c>
      <c r="Q19" s="2">
        <v>4556.6</v>
      </c>
      <c r="R19" s="69"/>
      <c r="S19" s="65"/>
      <c r="T19" s="70"/>
      <c r="U19" s="118"/>
      <c r="V19" s="119"/>
      <c r="W19" s="68">
        <f t="shared" si="3"/>
        <v>0</v>
      </c>
    </row>
    <row r="20" spans="1:23" ht="12.75">
      <c r="A20" s="10">
        <v>43274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4200</v>
      </c>
      <c r="P20" s="3">
        <f t="shared" si="2"/>
        <v>0</v>
      </c>
      <c r="Q20" s="2">
        <v>4556.6</v>
      </c>
      <c r="R20" s="69"/>
      <c r="S20" s="65"/>
      <c r="T20" s="70"/>
      <c r="U20" s="118"/>
      <c r="V20" s="119"/>
      <c r="W20" s="68">
        <f t="shared" si="3"/>
        <v>0</v>
      </c>
    </row>
    <row r="21" spans="1:23" ht="12.75">
      <c r="A21" s="10">
        <v>43276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5200</v>
      </c>
      <c r="P21" s="3">
        <f t="shared" si="2"/>
        <v>0</v>
      </c>
      <c r="Q21" s="2">
        <v>4556.6</v>
      </c>
      <c r="R21" s="102"/>
      <c r="S21" s="103"/>
      <c r="T21" s="104"/>
      <c r="U21" s="118"/>
      <c r="V21" s="119"/>
      <c r="W21" s="68">
        <f t="shared" si="3"/>
        <v>0</v>
      </c>
    </row>
    <row r="22" spans="1:23" ht="12.75">
      <c r="A22" s="10">
        <v>43277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7500</v>
      </c>
      <c r="P22" s="3">
        <f t="shared" si="2"/>
        <v>0</v>
      </c>
      <c r="Q22" s="2">
        <v>4556.6</v>
      </c>
      <c r="R22" s="102"/>
      <c r="S22" s="103"/>
      <c r="T22" s="104"/>
      <c r="U22" s="118"/>
      <c r="V22" s="119"/>
      <c r="W22" s="68">
        <f t="shared" si="3"/>
        <v>0</v>
      </c>
    </row>
    <row r="23" spans="1:23" ht="13.5" thickBot="1">
      <c r="A23" s="10">
        <v>43278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18000</v>
      </c>
      <c r="P23" s="3">
        <f t="shared" si="2"/>
        <v>0</v>
      </c>
      <c r="Q23" s="2">
        <v>4556.6</v>
      </c>
      <c r="R23" s="98"/>
      <c r="S23" s="99"/>
      <c r="T23" s="100"/>
      <c r="U23" s="133"/>
      <c r="V23" s="134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29163.2</v>
      </c>
      <c r="C24" s="85">
        <f t="shared" si="4"/>
        <v>2511.3999999999996</v>
      </c>
      <c r="D24" s="107">
        <f t="shared" si="4"/>
        <v>312.3</v>
      </c>
      <c r="E24" s="107">
        <f t="shared" si="4"/>
        <v>2199.1</v>
      </c>
      <c r="F24" s="85">
        <f t="shared" si="4"/>
        <v>556.4</v>
      </c>
      <c r="G24" s="85">
        <f t="shared" si="4"/>
        <v>1721.3999999999999</v>
      </c>
      <c r="H24" s="85">
        <f t="shared" si="4"/>
        <v>3499.72</v>
      </c>
      <c r="I24" s="85">
        <f t="shared" si="4"/>
        <v>979.5999999999999</v>
      </c>
      <c r="J24" s="85">
        <f t="shared" si="4"/>
        <v>280.09999999999997</v>
      </c>
      <c r="K24" s="85">
        <f t="shared" si="4"/>
        <v>612</v>
      </c>
      <c r="L24" s="85">
        <f t="shared" si="4"/>
        <v>1432.2</v>
      </c>
      <c r="M24" s="84">
        <f t="shared" si="4"/>
        <v>253.38000000000162</v>
      </c>
      <c r="N24" s="84">
        <f t="shared" si="4"/>
        <v>41009.4</v>
      </c>
      <c r="O24" s="84">
        <f t="shared" si="4"/>
        <v>140100</v>
      </c>
      <c r="P24" s="86">
        <f>N24/O24</f>
        <v>0.2927152034261242</v>
      </c>
      <c r="Q24" s="2"/>
      <c r="R24" s="75">
        <f>SUM(R4:R23)</f>
        <v>0</v>
      </c>
      <c r="S24" s="75">
        <f>SUM(S4:S23)</f>
        <v>0</v>
      </c>
      <c r="T24" s="75">
        <f>SUM(T4:T23)</f>
        <v>156.5</v>
      </c>
      <c r="U24" s="135">
        <f>SUM(U4:U23)</f>
        <v>1</v>
      </c>
      <c r="V24" s="136"/>
      <c r="W24" s="111">
        <f>R24+S24+U24+T24+V24</f>
        <v>157.5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43265</v>
      </c>
      <c r="S29" s="138">
        <v>563.73788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43265</v>
      </c>
      <c r="S39" s="127">
        <v>1637.6908799999983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7" t="s">
        <v>102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8"/>
      <c r="M26" s="168"/>
      <c r="N26" s="168"/>
    </row>
    <row r="27" spans="1:16" ht="54" customHeight="1">
      <c r="A27" s="160" t="s">
        <v>32</v>
      </c>
      <c r="B27" s="169" t="s">
        <v>43</v>
      </c>
      <c r="C27" s="169"/>
      <c r="D27" s="162" t="s">
        <v>49</v>
      </c>
      <c r="E27" s="163"/>
      <c r="F27" s="164" t="s">
        <v>44</v>
      </c>
      <c r="G27" s="165"/>
      <c r="H27" s="166" t="s">
        <v>52</v>
      </c>
      <c r="I27" s="162"/>
      <c r="J27" s="177"/>
      <c r="K27" s="178"/>
      <c r="L27" s="174" t="s">
        <v>36</v>
      </c>
      <c r="M27" s="175"/>
      <c r="N27" s="176"/>
      <c r="O27" s="170" t="s">
        <v>103</v>
      </c>
      <c r="P27" s="171"/>
    </row>
    <row r="28" spans="1:16" ht="30.75" customHeight="1">
      <c r="A28" s="161"/>
      <c r="B28" s="44" t="s">
        <v>99</v>
      </c>
      <c r="C28" s="22" t="s">
        <v>23</v>
      </c>
      <c r="D28" s="44" t="str">
        <f>B28</f>
        <v>план на січень-червень 2018р.</v>
      </c>
      <c r="E28" s="22" t="str">
        <f>C28</f>
        <v>факт</v>
      </c>
      <c r="F28" s="43" t="str">
        <f>B28</f>
        <v>план на січень-червень 2018р.</v>
      </c>
      <c r="G28" s="58" t="str">
        <f>C28</f>
        <v>факт</v>
      </c>
      <c r="H28" s="44" t="str">
        <f>B28</f>
        <v>план на січень-червень 2018р.</v>
      </c>
      <c r="I28" s="22" t="str">
        <f>C28</f>
        <v>факт</v>
      </c>
      <c r="J28" s="43"/>
      <c r="K28" s="58"/>
      <c r="L28" s="41" t="str">
        <f>D28</f>
        <v>план на січень-червень 2018р.</v>
      </c>
      <c r="M28" s="22" t="str">
        <f>C28</f>
        <v>факт</v>
      </c>
      <c r="N28" s="42" t="s">
        <v>24</v>
      </c>
      <c r="O28" s="165"/>
      <c r="P28" s="162"/>
    </row>
    <row r="29" spans="1:16" ht="23.25" customHeight="1" thickBot="1">
      <c r="A29" s="40">
        <f>червень!S39</f>
        <v>1637.6908799999983</v>
      </c>
      <c r="B29" s="45">
        <v>5015</v>
      </c>
      <c r="C29" s="45">
        <v>1626.2</v>
      </c>
      <c r="D29" s="45">
        <v>1500.03</v>
      </c>
      <c r="E29" s="45">
        <v>1597</v>
      </c>
      <c r="F29" s="45">
        <v>12000</v>
      </c>
      <c r="G29" s="45">
        <v>1969.02</v>
      </c>
      <c r="H29" s="45">
        <v>12</v>
      </c>
      <c r="I29" s="45">
        <v>6</v>
      </c>
      <c r="J29" s="45"/>
      <c r="K29" s="45"/>
      <c r="L29" s="59">
        <f>H29+F29+D29+J29+B29</f>
        <v>18527.03</v>
      </c>
      <c r="M29" s="46">
        <f>C29+E29+G29+I29</f>
        <v>5198.219999999999</v>
      </c>
      <c r="N29" s="47">
        <f>M29-L29</f>
        <v>-13328.81</v>
      </c>
      <c r="O29" s="172">
        <f>червень!S29</f>
        <v>563.73788</v>
      </c>
      <c r="P29" s="17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9"/>
      <c r="P30" s="16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463443.25</v>
      </c>
      <c r="C48" s="28">
        <v>409980.08</v>
      </c>
      <c r="F48" s="1" t="s">
        <v>22</v>
      </c>
      <c r="G48" s="6"/>
      <c r="H48" s="17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89615.48000000001</v>
      </c>
      <c r="C49" s="28">
        <v>86992.33</v>
      </c>
      <c r="G49" s="6"/>
      <c r="H49" s="17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126256.76</v>
      </c>
      <c r="C50" s="28">
        <v>123078.98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12800.5</v>
      </c>
      <c r="C51" s="28">
        <v>13940.01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68623</v>
      </c>
      <c r="C52" s="28">
        <v>50947.06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3000</v>
      </c>
      <c r="C53" s="28">
        <v>3451.38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4000.08</v>
      </c>
      <c r="C54" s="28">
        <v>4798.61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789131.52</v>
      </c>
      <c r="C56" s="9">
        <v>714390.8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5015</v>
      </c>
      <c r="C58" s="9">
        <f>C29</f>
        <v>1626.2</v>
      </c>
    </row>
    <row r="59" spans="1:3" ht="25.5">
      <c r="A59" s="76" t="s">
        <v>54</v>
      </c>
      <c r="B59" s="9">
        <f>D29</f>
        <v>1500.03</v>
      </c>
      <c r="C59" s="9">
        <f>E29</f>
        <v>1597</v>
      </c>
    </row>
    <row r="60" spans="1:3" ht="12.75">
      <c r="A60" s="76" t="s">
        <v>55</v>
      </c>
      <c r="B60" s="9">
        <f>F29</f>
        <v>12000</v>
      </c>
      <c r="C60" s="9">
        <f>G29</f>
        <v>1969.02</v>
      </c>
    </row>
    <row r="61" spans="1:3" ht="25.5">
      <c r="A61" s="76" t="s">
        <v>56</v>
      </c>
      <c r="B61" s="9">
        <f>H29</f>
        <v>12</v>
      </c>
      <c r="C61" s="9">
        <f>I29</f>
        <v>6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" sqref="A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400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-5735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128556.4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148377.993</v>
      </c>
      <c r="N17" s="32">
        <f t="shared" si="1"/>
        <v>1653534.8</v>
      </c>
      <c r="O17" s="15"/>
    </row>
    <row r="19" ht="12" hidden="1"/>
    <row r="20" spans="1:15" ht="12" hidden="1">
      <c r="A20" t="s">
        <v>95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138276.2</v>
      </c>
      <c r="H20" s="15">
        <v>146580.57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1663254.563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9719.800000000017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-4806.299999999988</v>
      </c>
      <c r="N21" s="15">
        <f>SUM(B21:M21)</f>
        <v>9719.76300000002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2018-06-14T13:38:54Z</dcterms:modified>
  <cp:category/>
  <cp:version/>
  <cp:contentType/>
  <cp:contentStatus/>
</cp:coreProperties>
</file>